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i.atkinson/Desktop/"/>
    </mc:Choice>
  </mc:AlternateContent>
  <xr:revisionPtr revIDLastSave="0" documentId="13_ncr:1_{61E8AD99-F238-E64A-A07B-F712DA6913B8}" xr6:coauthVersionLast="47" xr6:coauthVersionMax="47" xr10:uidLastSave="{00000000-0000-0000-0000-000000000000}"/>
  <bookViews>
    <workbookView xWindow="0" yWindow="500" windowWidth="33860" windowHeight="19660" xr2:uid="{82AAECB6-5626-42EF-B657-3A3D4D863877}"/>
  </bookViews>
  <sheets>
    <sheet name="Outco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25" i="1"/>
  <c r="K24" i="1" l="1"/>
  <c r="K25" i="1"/>
  <c r="E11" i="1" l="1"/>
  <c r="H11" i="1"/>
  <c r="K11" i="1"/>
  <c r="E17" i="1"/>
  <c r="H17" i="1"/>
  <c r="K17" i="1"/>
  <c r="K30" i="1"/>
  <c r="K31" i="1"/>
  <c r="K32" i="1"/>
  <c r="K33" i="1"/>
  <c r="H30" i="1"/>
  <c r="H31" i="1"/>
  <c r="H32" i="1"/>
  <c r="H33" i="1"/>
  <c r="E30" i="1"/>
  <c r="E31" i="1"/>
  <c r="E32" i="1"/>
  <c r="E33" i="1"/>
  <c r="H24" i="1"/>
  <c r="H25" i="1"/>
  <c r="E24" i="1"/>
  <c r="E25" i="1"/>
  <c r="K16" i="1"/>
  <c r="H16" i="1"/>
  <c r="E16" i="1"/>
  <c r="K10" i="1"/>
  <c r="H10" i="1"/>
  <c r="E10" i="1"/>
  <c r="M25" i="1" l="1"/>
  <c r="M24" i="1"/>
  <c r="L31" i="1"/>
  <c r="L32" i="1"/>
  <c r="L10" i="1"/>
  <c r="L33" i="1"/>
  <c r="L30" i="1"/>
  <c r="L17" i="1"/>
  <c r="L11" i="1"/>
  <c r="L16" i="1"/>
</calcChain>
</file>

<file path=xl/sharedStrings.xml><?xml version="1.0" encoding="utf-8"?>
<sst xmlns="http://schemas.openxmlformats.org/spreadsheetml/2006/main" count="76" uniqueCount="60">
  <si>
    <t>Concentration</t>
  </si>
  <si>
    <t>2023
# Graduates</t>
  </si>
  <si>
    <t>2023
# Enrolled</t>
  </si>
  <si>
    <t>2022
# Graduates</t>
  </si>
  <si>
    <t>2022
# Enrolled</t>
  </si>
  <si>
    <t>2023
# Test Takers</t>
  </si>
  <si>
    <t>2022
# Test Takers</t>
  </si>
  <si>
    <t>2023
# Earners</t>
  </si>
  <si>
    <t>2022
# Earners</t>
  </si>
  <si>
    <t>Concentration &amp; Credentialing Exam(s)</t>
  </si>
  <si>
    <t>CAAHEP Accredited Concentrations:</t>
  </si>
  <si>
    <t>Institution Name:</t>
  </si>
  <si>
    <t>2023
% Retention</t>
  </si>
  <si>
    <t>2022
% Retention</t>
  </si>
  <si>
    <t>2023
% Job Placement</t>
  </si>
  <si>
    <t>2022
% Job Placement</t>
  </si>
  <si>
    <t>2023
% Test Takers</t>
  </si>
  <si>
    <t>2023
% Success</t>
  </si>
  <si>
    <t>2022
% Success</t>
  </si>
  <si>
    <t>Cohort Number</t>
  </si>
  <si>
    <r>
      <rPr>
        <i/>
        <sz val="12"/>
        <color theme="1" tint="4.9989318521683403E-2"/>
        <rFont val="Aptos Narrow"/>
        <family val="2"/>
        <scheme val="minor"/>
      </rPr>
      <t xml:space="preserve">
</t>
    </r>
    <r>
      <rPr>
        <b/>
        <sz val="12"/>
        <color theme="1" tint="4.9989318521683403E-2"/>
        <rFont val="Aptos Narrow"/>
        <family val="2"/>
        <scheme val="minor"/>
      </rPr>
      <t>Cohort Number</t>
    </r>
  </si>
  <si>
    <r>
      <rPr>
        <b/>
        <sz val="14"/>
        <color theme="1"/>
        <rFont val="Aptos Narrow"/>
        <family val="2"/>
        <scheme val="minor"/>
      </rPr>
      <t xml:space="preserve">Credential Success Rate: </t>
    </r>
    <r>
      <rPr>
        <sz val="14"/>
        <color theme="1"/>
        <rFont val="Aptos Narrow"/>
        <family val="2"/>
        <scheme val="minor"/>
      </rPr>
      <t>Total # of Graduates successfully earning credential/Total # of Test Takers</t>
    </r>
  </si>
  <si>
    <r>
      <rPr>
        <b/>
        <sz val="14"/>
        <color theme="1"/>
        <rFont val="Aptos Narrow"/>
        <family val="2"/>
        <scheme val="minor"/>
      </rPr>
      <t>Student Retention:</t>
    </r>
    <r>
      <rPr>
        <sz val="14"/>
        <color theme="1"/>
        <rFont val="Aptos Narrow"/>
        <family val="2"/>
        <scheme val="minor"/>
      </rPr>
      <t xml:space="preserve"> Total # of Graduates/Total # of Students Enrolled</t>
    </r>
  </si>
  <si>
    <r>
      <rPr>
        <b/>
        <sz val="14"/>
        <color theme="1"/>
        <rFont val="Aptos Narrow"/>
        <family val="2"/>
        <scheme val="minor"/>
      </rPr>
      <t>Job Placement:</t>
    </r>
    <r>
      <rPr>
        <sz val="14"/>
        <color theme="1"/>
        <rFont val="Aptos Narrow"/>
        <family val="2"/>
        <scheme val="minor"/>
      </rPr>
      <t xml:space="preserve"> Total # of Graduates employed in 6 months/Total # of Graduates</t>
    </r>
  </si>
  <si>
    <t>2024
# Graduates</t>
  </si>
  <si>
    <t>2024
# Enrolled</t>
  </si>
  <si>
    <t>2024
% Retention</t>
  </si>
  <si>
    <t xml:space="preserve">2024
# Employed </t>
  </si>
  <si>
    <t>2024
% Job Placement</t>
  </si>
  <si>
    <t>2024
# Test Takers</t>
  </si>
  <si>
    <t>2024
% Test Takers</t>
  </si>
  <si>
    <t>2024
# Earners</t>
  </si>
  <si>
    <t>2024
% Success</t>
  </si>
  <si>
    <t>2023
# Employed</t>
  </si>
  <si>
    <t xml:space="preserve">2022
# Employed </t>
  </si>
  <si>
    <t>3-Year Average
Student Retention</t>
  </si>
  <si>
    <t>Diagnostic Medical Sonography 
Program Effectiveness</t>
  </si>
  <si>
    <r>
      <t>Track Name</t>
    </r>
    <r>
      <rPr>
        <sz val="12"/>
        <color theme="1" tint="4.9989318521683403E-2"/>
        <rFont val="Aptos Narrow"/>
        <family val="2"/>
        <scheme val="minor"/>
      </rPr>
      <t xml:space="preserve"> (if applicable)</t>
    </r>
  </si>
  <si>
    <t>3-Year Average 
% Credential Success</t>
  </si>
  <si>
    <t>3-Year Average
% Job Placement</t>
  </si>
  <si>
    <t>2022
% Test Takers</t>
  </si>
  <si>
    <t>3-Year Graduates Total</t>
  </si>
  <si>
    <r>
      <rPr>
        <b/>
        <sz val="14"/>
        <color theme="1"/>
        <rFont val="Aptos Narrow"/>
        <family val="2"/>
        <scheme val="minor"/>
      </rPr>
      <t>Retention Threshold: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70%</t>
    </r>
    <r>
      <rPr>
        <sz val="14"/>
        <color theme="1"/>
        <rFont val="Aptos Narrow"/>
        <family val="2"/>
        <scheme val="minor"/>
      </rPr>
      <t xml:space="preserve"> of total enrollment (sliding scale is used for cohorts of 9 or less enrolled students)</t>
    </r>
  </si>
  <si>
    <r>
      <rPr>
        <b/>
        <sz val="14"/>
        <color theme="1"/>
        <rFont val="Aptos Narrow"/>
        <family val="2"/>
        <scheme val="minor"/>
      </rPr>
      <t>Job Placement Threshold</t>
    </r>
    <r>
      <rPr>
        <sz val="14"/>
        <color theme="1"/>
        <rFont val="Aptos Narrow"/>
        <family val="2"/>
        <scheme val="minor"/>
      </rPr>
      <t xml:space="preserve"> (within 6 months of graduation): </t>
    </r>
    <r>
      <rPr>
        <b/>
        <sz val="14"/>
        <color theme="1"/>
        <rFont val="Aptos Narrow"/>
        <family val="2"/>
        <scheme val="minor"/>
      </rPr>
      <t>75%</t>
    </r>
    <r>
      <rPr>
        <sz val="14"/>
        <color theme="1"/>
        <rFont val="Aptos Narrow"/>
        <family val="2"/>
        <scheme val="minor"/>
      </rPr>
      <t xml:space="preserve"> of graduates employed as sonographers in one of program's accredited specialties, continuing their education or actively serving in the military</t>
    </r>
  </si>
  <si>
    <r>
      <rPr>
        <b/>
        <sz val="14"/>
        <color theme="1"/>
        <rFont val="Aptos Narrow"/>
        <family val="2"/>
        <scheme val="minor"/>
      </rPr>
      <t xml:space="preserve">Credential Success Threshold </t>
    </r>
    <r>
      <rPr>
        <sz val="14"/>
        <color theme="1"/>
        <rFont val="Aptos Narrow"/>
        <family val="2"/>
        <scheme val="minor"/>
      </rPr>
      <t xml:space="preserve">(within one year of graduation): </t>
    </r>
    <r>
      <rPr>
        <b/>
        <sz val="14"/>
        <color theme="1"/>
        <rFont val="Aptos Narrow"/>
        <family val="2"/>
        <scheme val="minor"/>
      </rPr>
      <t>60%</t>
    </r>
    <r>
      <rPr>
        <sz val="14"/>
        <color theme="1"/>
        <rFont val="Aptos Narrow"/>
        <family val="2"/>
        <scheme val="minor"/>
      </rPr>
      <t xml:space="preserve"> of graduates passing a credentialing exam per concentration that the program holds accreditation</t>
    </r>
    <r>
      <rPr>
        <b/>
        <sz val="14"/>
        <color theme="1"/>
        <rFont val="Aptos Narrow"/>
        <family val="2"/>
        <scheme val="minor"/>
      </rPr>
      <t xml:space="preserve"> </t>
    </r>
  </si>
  <si>
    <r>
      <t xml:space="preserve">% Test Takers
</t>
    </r>
    <r>
      <rPr>
        <b/>
        <u/>
        <sz val="11"/>
        <color theme="1" tint="4.9989318521683403E-2"/>
        <rFont val="Aptos Narrow"/>
        <family val="2"/>
        <scheme val="minor"/>
      </rPr>
      <t>3-Year Trend</t>
    </r>
  </si>
  <si>
    <r>
      <rPr>
        <b/>
        <sz val="14"/>
        <color theme="1"/>
        <rFont val="Aptos Narrow"/>
        <family val="2"/>
        <scheme val="minor"/>
      </rPr>
      <t>50%</t>
    </r>
    <r>
      <rPr>
        <sz val="14"/>
        <color theme="1"/>
        <rFont val="Aptos Narrow"/>
        <family val="2"/>
        <scheme val="minor"/>
      </rPr>
      <t xml:space="preserve"> for programs that have </t>
    </r>
    <r>
      <rPr>
        <b/>
        <sz val="14"/>
        <color theme="1"/>
        <rFont val="Aptos Narrow"/>
        <family val="2"/>
        <scheme val="minor"/>
      </rPr>
      <t>15 or fewer</t>
    </r>
    <r>
      <rPr>
        <sz val="14"/>
        <color theme="1"/>
        <rFont val="Aptos Narrow"/>
        <family val="2"/>
        <scheme val="minor"/>
      </rPr>
      <t xml:space="preserve"> graduates over a 3-year timeframe</t>
    </r>
  </si>
  <si>
    <r>
      <rPr>
        <b/>
        <sz val="14"/>
        <color theme="1"/>
        <rFont val="Aptos Narrow"/>
        <family val="2"/>
        <scheme val="minor"/>
      </rPr>
      <t>60%</t>
    </r>
    <r>
      <rPr>
        <sz val="14"/>
        <color theme="1"/>
        <rFont val="Aptos Narrow"/>
        <family val="2"/>
        <scheme val="minor"/>
      </rPr>
      <t xml:space="preserve"> for programs that have </t>
    </r>
    <r>
      <rPr>
        <b/>
        <sz val="14"/>
        <color theme="1"/>
        <rFont val="Aptos Narrow"/>
        <family val="2"/>
        <scheme val="minor"/>
      </rPr>
      <t>16 or greater</t>
    </r>
    <r>
      <rPr>
        <sz val="14"/>
        <color theme="1"/>
        <rFont val="Aptos Narrow"/>
        <family val="2"/>
        <scheme val="minor"/>
      </rPr>
      <t xml:space="preserve"> graduates over a 3-year timeframe</t>
    </r>
  </si>
  <si>
    <r>
      <t xml:space="preserve">Cohort Number(s)
</t>
    </r>
    <r>
      <rPr>
        <i/>
        <sz val="10"/>
        <color theme="1" tint="4.9989318521683403E-2"/>
        <rFont val="Aptos Narrow"/>
        <family val="2"/>
        <scheme val="minor"/>
      </rPr>
      <t>(programs w/multiple cohorts of the same concentration must indicate all cohort #s on one row)</t>
    </r>
  </si>
  <si>
    <r>
      <t xml:space="preserve">Test Takers Rate: </t>
    </r>
    <r>
      <rPr>
        <sz val="14"/>
        <color theme="1"/>
        <rFont val="Aptos Narrow"/>
        <family val="2"/>
        <scheme val="minor"/>
      </rPr>
      <t>Total # of Test Takers/Total # of Graduates</t>
    </r>
    <r>
      <rPr>
        <b/>
        <sz val="14"/>
        <color theme="1"/>
        <rFont val="Aptos Narrow"/>
        <family val="2"/>
        <scheme val="minor"/>
      </rPr>
      <t xml:space="preserve"> for the concentration</t>
    </r>
  </si>
  <si>
    <r>
      <t>Test Takers 3-Year Trend Threshold:</t>
    </r>
    <r>
      <rPr>
        <sz val="14"/>
        <color theme="1"/>
        <rFont val="Aptos Narrow"/>
        <family val="2"/>
        <scheme val="minor"/>
      </rPr>
      <t xml:space="preserve"> </t>
    </r>
  </si>
  <si>
    <t>Houston Community College</t>
  </si>
  <si>
    <t>Abdomen-Extended, Obstetrics &amp; Gynecology</t>
  </si>
  <si>
    <t>ABDOMEN-EXT – RDMS(AB) or RT(S)</t>
  </si>
  <si>
    <t>OB/GYN – RDMS(OB/GYN) or RT(S)</t>
  </si>
  <si>
    <t>1,2</t>
  </si>
  <si>
    <t>ABDOMEN-EXTENDED</t>
  </si>
  <si>
    <t>OBSTETRICS &amp; GYNECOLOGY</t>
  </si>
  <si>
    <t>ATC Award</t>
  </si>
  <si>
    <t>AAS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</si>
</sst>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b/>
      <sz val="12"/>
      <color theme="1" tint="4.9989318521683403E-2"/>
      <name val="Aptos Narrow"/>
      <family val="2"/>
      <scheme val="minor"/>
    </font>
    <font>
      <i/>
      <sz val="12"/>
      <color theme="1" tint="4.9989318521683403E-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2"/>
      <color theme="1" tint="4.9989318521683403E-2"/>
      <name val="Aptos Narrow"/>
      <family val="2"/>
      <scheme val="minor"/>
    </font>
    <font>
      <sz val="12"/>
      <color theme="1" tint="4.9989318521683403E-2"/>
      <name val="Aptos Narrow"/>
      <family val="2"/>
      <scheme val="minor"/>
    </font>
    <font>
      <b/>
      <u/>
      <sz val="11"/>
      <color theme="1" tint="4.9989318521683403E-2"/>
      <name val="Aptos Narrow"/>
      <family val="2"/>
      <scheme val="minor"/>
    </font>
    <font>
      <i/>
      <sz val="10"/>
      <color theme="1" tint="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9" fontId="0" fillId="0" borderId="8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 wrapText="1"/>
    </xf>
    <xf numFmtId="0" fontId="0" fillId="0" borderId="15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9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9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2" fillId="2" borderId="20" xfId="0" applyFont="1" applyFill="1" applyBorder="1" applyAlignment="1">
      <alignment horizontal="center" wrapText="1"/>
    </xf>
    <xf numFmtId="9" fontId="0" fillId="0" borderId="20" xfId="0" applyNumberFormat="1" applyBorder="1" applyAlignment="1">
      <alignment horizontal="center"/>
    </xf>
    <xf numFmtId="0" fontId="4" fillId="3" borderId="14" xfId="0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79"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outline="0">
        <right style="thin">
          <color indexed="64"/>
        </right>
        <top style="thin">
          <color theme="1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1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D5F6FF"/>
        </patternFill>
      </fill>
      <alignment horizontal="center" vertical="bottom" textRotation="0" wrapText="1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  <vertical/>
        <horizontal style="double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D5F6FF"/>
        </patternFill>
      </fill>
      <alignment horizontal="center" vertical="bottom" textRotation="0" wrapText="1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D5F6FF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DF8FF"/>
      <color rgb="FFD5F6FF"/>
      <color rgb="FF0A406B"/>
      <color rgb="FF0080A2"/>
      <color rgb="FFB7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209347-5D78-45D3-8491-52F3F61AAD88}" name="JobPlacement" displayName="JobPlacement" ref="A15:L17" totalsRowShown="0" headerRowDxfId="78" dataDxfId="76" headerRowBorderDxfId="77" tableBorderDxfId="75">
  <autoFilter ref="A15:L17" xr:uid="{62209347-5D78-45D3-8491-52F3F61AAD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7E7AF233-4CF9-4BE3-8265-3717D09BC7F0}" name="_x000a_Cohort Number" dataDxfId="74"/>
    <tableColumn id="2" xr3:uid="{10E38F63-7553-4D29-A1ED-CB56F367C9E8}" name="Track Name (if applicable)" dataDxfId="73"/>
    <tableColumn id="3" xr3:uid="{223E7725-D7AB-41B8-A5F2-BA937823A524}" name="2024_x000a_# Employed " dataDxfId="72"/>
    <tableColumn id="4" xr3:uid="{55A4FA0A-DE07-46C9-A1E1-7096A5708C38}" name="2024_x000a_# Graduates" dataDxfId="71"/>
    <tableColumn id="5" xr3:uid="{A150960C-67BE-4F99-9411-AEFD4C35286A}" name="2024_x000a_% Job Placement" dataDxfId="70">
      <calculatedColumnFormula>IFERROR(C16/D16, "*")</calculatedColumnFormula>
    </tableColumn>
    <tableColumn id="6" xr3:uid="{A022C5F3-AA14-4F10-8DE3-3626D5AB5823}" name="2023_x000a_# Employed" dataDxfId="69"/>
    <tableColumn id="7" xr3:uid="{7B15CC73-46EF-48FF-A3E3-1E0E82A234B4}" name="2023_x000a_# Graduates" dataDxfId="68"/>
    <tableColumn id="8" xr3:uid="{D61B7064-D801-43E2-9970-8C0FA97659AA}" name="2023_x000a_% Job Placement" dataDxfId="67">
      <calculatedColumnFormula>IFERROR(F16/G16, "*")</calculatedColumnFormula>
    </tableColumn>
    <tableColumn id="9" xr3:uid="{F6669321-4805-452D-B0A4-2E910A124156}" name="2022_x000a_# Employed " dataDxfId="66"/>
    <tableColumn id="10" xr3:uid="{DBB25852-A62C-4808-9339-B7586F9936F6}" name="2022_x000a_# Graduates" dataDxfId="65"/>
    <tableColumn id="11" xr3:uid="{22B705B9-566C-4223-9532-995D8C8DDF36}" name="2022_x000a_% Job Placement" dataDxfId="64">
      <calculatedColumnFormula>IFERROR(I16/J16, "*")</calculatedColumnFormula>
    </tableColumn>
    <tableColumn id="12" xr3:uid="{7F860FB3-B444-48F6-9DA5-6AC62DCE6949}" name="3-Year Average_x000a_% Job Placement" dataDxfId="63">
      <calculatedColumnFormula>IF(OR(E16="*", H16="*", K16="*"), "N/A", AVERAGE(E16,H16,K16))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A08E77-4D12-41A7-9442-A274191DF86D}" name="Table4" displayName="Table4" ref="A23:M25" totalsRowShown="0" headerRowDxfId="62" dataDxfId="61" tableBorderDxfId="60">
  <autoFilter ref="A23:M25" xr:uid="{9DA08E77-4D12-41A7-9442-A274191DF8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4DC6037-3659-4314-A111-8A0D2F7741FA}" name="Cohort Number(s)_x000a_(programs w/multiple cohorts of the same concentration must indicate all cohort #s on one row)" dataDxfId="59"/>
    <tableColumn id="2" xr3:uid="{53854E9F-7B1E-464F-91A3-FF2BAF34E77A}" name="Concentration" dataDxfId="58"/>
    <tableColumn id="3" xr3:uid="{3B83ABD7-8BBB-4C9C-BB2F-D5D61DFDD0EC}" name="2024_x000a_# Test Takers" dataDxfId="57"/>
    <tableColumn id="4" xr3:uid="{E9AF62C0-539A-4592-AC89-C36B8A634449}" name="2024_x000a_# Graduates" dataDxfId="56"/>
    <tableColumn id="5" xr3:uid="{A7A21B17-8AAD-4307-817B-425FB45F3283}" name="2024_x000a_% Test Takers" dataDxfId="55">
      <calculatedColumnFormula>IFERROR(C24/D24, "*")</calculatedColumnFormula>
    </tableColumn>
    <tableColumn id="6" xr3:uid="{0E8EFE23-2595-499C-8806-D2069CC32320}" name="2023_x000a_# Test Takers" dataDxfId="54"/>
    <tableColumn id="7" xr3:uid="{AE6E328E-F40F-4D2E-8272-D6DD51F0A896}" name="2023_x000a_# Graduates" dataDxfId="53"/>
    <tableColumn id="8" xr3:uid="{979A0912-7074-4909-AB63-296052B3E24F}" name="2023_x000a_% Test Takers" dataDxfId="52">
      <calculatedColumnFormula>IFERROR(F24/G24, "*")</calculatedColumnFormula>
    </tableColumn>
    <tableColumn id="9" xr3:uid="{7EDA0814-3D32-4DC4-A482-BDCE6165A576}" name="2022_x000a_# Test Takers" dataDxfId="51"/>
    <tableColumn id="10" xr3:uid="{35ACAF8F-2584-4A2A-BBD4-3764C39CB309}" name="2022_x000a_# Graduates" dataDxfId="50"/>
    <tableColumn id="11" xr3:uid="{8EE6C1A1-2691-4E21-9239-202C93BDF845}" name="2022_x000a_% Test Takers" dataDxfId="49">
      <calculatedColumnFormula>IFERROR(I24/J24, "*")</calculatedColumnFormula>
    </tableColumn>
    <tableColumn id="12" xr3:uid="{5DCB4C25-EE06-4F48-A312-13AD2ADC876E}" name="3-Year Graduates Total" dataDxfId="48">
      <calculatedColumnFormula>IF(OR(D24="*",G24="*", J24="*",D24="",G24="", J24=""), "N/A", SUM(D24,G24,J24))</calculatedColumnFormula>
    </tableColumn>
    <tableColumn id="13" xr3:uid="{944418D6-B399-4CAD-B7C8-0B865337F9BC}" name="% Test Takers_x000a_3-Year Trend" dataDxfId="47">
      <calculatedColumnFormula>IF(OR(E24="*",H24="*", K24="*", L24="N/A"), "N/A",(SUM(C24,F24,I24)/L24))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96ABC6-79BC-4214-A565-D20C8958B950}" name="Table5" displayName="Table5" ref="A29:L33" totalsRowShown="0" headerRowDxfId="46" dataDxfId="44" headerRowBorderDxfId="45" tableBorderDxfId="43">
  <autoFilter ref="A29:L33" xr:uid="{2A96ABC6-79BC-4214-A565-D20C8958B9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470DDF6-B1A7-45EF-A111-F9CC486DB34A}" name="Cohort Number" dataDxfId="42"/>
    <tableColumn id="2" xr3:uid="{AA54D613-91D7-4E08-A5CB-1ED9DE727D07}" name="Concentration &amp; Credentialing Exam(s)" dataDxfId="41"/>
    <tableColumn id="3" xr3:uid="{5F7F6D49-61CC-4104-94D7-A7D03F6A4021}" name="2024_x000a_# Earners" dataDxfId="40"/>
    <tableColumn id="4" xr3:uid="{7B709221-4FCE-483A-8F33-BE0A3E064B0A}" name="2024_x000a_# Test Takers" dataDxfId="39"/>
    <tableColumn id="5" xr3:uid="{E9993737-1F26-4AC5-BA38-F9D1CD5734B7}" name="2024_x000a_% Success" dataDxfId="38">
      <calculatedColumnFormula>IFERROR(C30/D30, "*")</calculatedColumnFormula>
    </tableColumn>
    <tableColumn id="6" xr3:uid="{894AB47F-5FD9-4632-890D-D689D17BD21C}" name="2023_x000a_# Earners" dataDxfId="37"/>
    <tableColumn id="7" xr3:uid="{CA246F48-5090-4751-96B9-DC1529BB274A}" name="2023_x000a_# Test Takers" dataDxfId="36"/>
    <tableColumn id="8" xr3:uid="{54B0C0CE-A469-4275-A46A-6E4120BEC0FE}" name="2023_x000a_% Success" dataDxfId="35">
      <calculatedColumnFormula>IFERROR(F30/G30, "*")</calculatedColumnFormula>
    </tableColumn>
    <tableColumn id="9" xr3:uid="{6AB6466D-F81A-42DC-B134-4D918C647EDE}" name="2022_x000a_# Earners" dataDxfId="34"/>
    <tableColumn id="10" xr3:uid="{F750A5EB-4C89-4879-9E66-E38B0680E12C}" name="2022_x000a_# Test Takers" dataDxfId="33"/>
    <tableColumn id="11" xr3:uid="{D0C24B95-294E-4CB0-94AE-B2E28067F0D5}" name="2022_x000a_% Success" dataDxfId="32">
      <calculatedColumnFormula>IFERROR(I30/J30, "*")</calculatedColumnFormula>
    </tableColumn>
    <tableColumn id="12" xr3:uid="{B58A8DB2-C698-4440-9525-06514C8CE773}" name="3-Year Average _x000a_% Credential Success" dataDxfId="31">
      <calculatedColumnFormula>IF(OR(E30="*", H30="*", K30="*"), "N/A", AVERAGE(E30,H30,K30))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9285155-5A20-4C4F-B03D-64686EAD4A8D}" name="Table8" displayName="Table8" ref="A1:A5" totalsRowShown="0" headerRowDxfId="30" dataDxfId="29" tableBorderDxfId="28">
  <autoFilter ref="A1:A5" xr:uid="{29285155-5A20-4C4F-B03D-64686EAD4A8D}"/>
  <tableColumns count="1">
    <tableColumn id="1" xr3:uid="{C6A99699-DEBC-45D5-8834-69B0635FF38B}" name="Diagnostic Medical Sonography _x000a_Program Effectiveness" dataDxfId="2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C21534-FC4D-4A25-824A-2951423054CB}" name="Table11" displayName="Table11" ref="A7:A8" totalsRowShown="0" headerRowDxfId="26" dataDxfId="25">
  <autoFilter ref="A7:A8" xr:uid="{D3C21534-FC4D-4A25-824A-2951423054CB}">
    <filterColumn colId="0" hiddenButton="1"/>
  </autoFilter>
  <tableColumns count="1">
    <tableColumn id="1" xr3:uid="{D36ADE33-3EDE-4BC6-BD18-D73135269419}" name="Student Retention: Total # of Graduates/Total # of Students Enrolled" dataDxfId="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A7D3948-C8C0-4CBA-98BD-9298C080C628}" name="Table1115" displayName="Table1115" ref="A13:A14" totalsRowShown="0" headerRowDxfId="23" dataDxfId="22">
  <autoFilter ref="A13:A14" xr:uid="{6A7D3948-C8C0-4CBA-98BD-9298C080C628}">
    <filterColumn colId="0" hiddenButton="1"/>
  </autoFilter>
  <tableColumns count="1">
    <tableColumn id="1" xr3:uid="{6FABCA65-7749-403E-AAD9-4BC41035FA19}" name="Job Placement: Total # of Graduates employed in 6 months/Total # of Graduates" dataDxfId="2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1F61365-8FA8-445B-AEB3-7296F4D8AE80}" name="Table111516" displayName="Table111516" ref="A19:A22" totalsRowShown="0" headerRowDxfId="20" dataDxfId="19">
  <autoFilter ref="A19:A22" xr:uid="{31F61365-8FA8-445B-AEB3-7296F4D8AE80}">
    <filterColumn colId="0" hiddenButton="1"/>
  </autoFilter>
  <tableColumns count="1">
    <tableColumn id="1" xr3:uid="{EFBC4083-AEDB-4787-8F1D-DE808FDBB882}" name="Test Takers Rate: Total # of Test Takers/Total # of Graduates for the concentration" dataDxfId="1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F39B732-0E16-46E0-8CE5-7C66D779C1E1}" name="Table11151617" displayName="Table11151617" ref="A27:A28" totalsRowShown="0" headerRowDxfId="17" dataDxfId="16">
  <autoFilter ref="A27:A28" xr:uid="{EF39B732-0E16-46E0-8CE5-7C66D779C1E1}">
    <filterColumn colId="0" hiddenButton="1"/>
  </autoFilter>
  <tableColumns count="1">
    <tableColumn id="1" xr3:uid="{8A3098F7-682D-420C-80B6-C34AF5D29D31}" name="Credential Success Rate: Total # of Graduates successfully earning credential/Total # of Test Takers" dataDxfId="1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7E8FA2-F749-43C3-B019-052B1622A229}" name="Table2" displayName="Table2" ref="A9:L11" totalsRowShown="0" headerRowDxfId="14" headerRowBorderDxfId="13" tableBorderDxfId="12">
  <autoFilter ref="A9:L11" xr:uid="{F47E8FA2-F749-43C3-B019-052B1622A22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D54D3C0-B558-4298-BCD3-0DCD983A80A3}" name="Cohort Number" dataDxfId="11"/>
    <tableColumn id="2" xr3:uid="{41435EC6-2220-4B21-B290-0B0450244F53}" name="Track Name (if applicable)" dataDxfId="10"/>
    <tableColumn id="3" xr3:uid="{00555C6E-CA24-4377-B9BA-281B77980E52}" name="2024_x000a_# Graduates" dataDxfId="9"/>
    <tableColumn id="4" xr3:uid="{C7245B7F-40DF-4A40-8842-A50E615C6736}" name="2024_x000a_# Enrolled" dataDxfId="8"/>
    <tableColumn id="5" xr3:uid="{B66D5B16-4028-4BE4-A737-EE9763CBCD2F}" name="2024_x000a_% Retention" dataDxfId="7">
      <calculatedColumnFormula>IFERROR(C10/D10, "*")</calculatedColumnFormula>
    </tableColumn>
    <tableColumn id="6" xr3:uid="{59D60218-34EB-4B95-8004-4B107DA4FB81}" name="2023_x000a_# Graduates" dataDxfId="6"/>
    <tableColumn id="7" xr3:uid="{D469CDAA-99B8-4123-A855-DED7B456A3D6}" name="2023_x000a_# Enrolled" dataDxfId="5"/>
    <tableColumn id="8" xr3:uid="{80C2DF27-0758-4A45-8D32-54BEA31542AB}" name="2023_x000a_% Retention" dataDxfId="4">
      <calculatedColumnFormula>IFERROR(F10/G10, "*")</calculatedColumnFormula>
    </tableColumn>
    <tableColumn id="9" xr3:uid="{23F65895-5736-40C6-B803-17A5774B7056}" name="2022_x000a_# Graduates" dataDxfId="3"/>
    <tableColumn id="10" xr3:uid="{2F12D473-AEF6-411D-B6A4-74446C692856}" name="2022_x000a_# Enrolled" dataDxfId="2"/>
    <tableColumn id="11" xr3:uid="{8CCBAF89-D5B7-47CD-90DA-96AE8ED40E90}" name="2022_x000a_% Retention" dataDxfId="1">
      <calculatedColumnFormula>IFERROR(I10/J10, "*")</calculatedColumnFormula>
    </tableColumn>
    <tableColumn id="12" xr3:uid="{BED37A71-66EF-429F-8365-ADBC2D2199AD}" name="3-Year Average_x000a_Student Retention" dataDxfId="0">
      <calculatedColumnFormula>IF(OR(E10="*", H10="*", K10="*"), "N/A", AVERAGE(E10,H10,K10))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D4C1-5952-4F16-9B53-C6150FCF45DF}">
  <sheetPr>
    <pageSetUpPr fitToPage="1"/>
  </sheetPr>
  <dimension ref="A1:M33"/>
  <sheetViews>
    <sheetView showGridLines="0" tabSelected="1" topLeftCell="A12" zoomScale="80" zoomScaleNormal="80" workbookViewId="0">
      <selection activeCell="G44" sqref="G44"/>
    </sheetView>
  </sheetViews>
  <sheetFormatPr baseColWidth="10" defaultColWidth="8.83203125" defaultRowHeight="15" x14ac:dyDescent="0.2"/>
  <cols>
    <col min="1" max="1" width="43.1640625" style="1" customWidth="1"/>
    <col min="2" max="2" width="37.33203125" customWidth="1"/>
    <col min="3" max="4" width="12.6640625" customWidth="1"/>
    <col min="5" max="5" width="15.6640625" customWidth="1"/>
    <col min="6" max="7" width="12.6640625" customWidth="1"/>
    <col min="8" max="8" width="15.6640625" customWidth="1"/>
    <col min="9" max="10" width="12.6640625" customWidth="1"/>
    <col min="11" max="11" width="15.6640625" customWidth="1"/>
    <col min="12" max="12" width="14.6640625" customWidth="1"/>
    <col min="13" max="13" width="12.1640625" bestFit="1" customWidth="1"/>
  </cols>
  <sheetData>
    <row r="1" spans="1:12" ht="40" x14ac:dyDescent="0.25">
      <c r="A1" s="38" t="s">
        <v>36</v>
      </c>
    </row>
    <row r="2" spans="1:12" ht="17" x14ac:dyDescent="0.2">
      <c r="A2" s="18" t="s">
        <v>11</v>
      </c>
    </row>
    <row r="3" spans="1:12" ht="19" x14ac:dyDescent="0.2">
      <c r="A3" s="32" t="s">
        <v>51</v>
      </c>
    </row>
    <row r="4" spans="1:12" ht="17" x14ac:dyDescent="0.2">
      <c r="A4" s="19" t="s">
        <v>10</v>
      </c>
    </row>
    <row r="5" spans="1:12" ht="54.5" customHeight="1" x14ac:dyDescent="0.2">
      <c r="A5" s="41" t="s">
        <v>52</v>
      </c>
    </row>
    <row r="6" spans="1:12" x14ac:dyDescent="0.2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" x14ac:dyDescent="0.25">
      <c r="A7" s="5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9" x14ac:dyDescent="0.25">
      <c r="A8" s="5" t="s">
        <v>42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48" x14ac:dyDescent="0.2">
      <c r="A9" s="33" t="s">
        <v>19</v>
      </c>
      <c r="B9" s="28" t="s">
        <v>37</v>
      </c>
      <c r="C9" s="35" t="s">
        <v>24</v>
      </c>
      <c r="D9" s="35" t="s">
        <v>25</v>
      </c>
      <c r="E9" s="35" t="s">
        <v>26</v>
      </c>
      <c r="F9" s="27" t="s">
        <v>1</v>
      </c>
      <c r="G9" s="27" t="s">
        <v>2</v>
      </c>
      <c r="H9" s="27" t="s">
        <v>12</v>
      </c>
      <c r="I9" s="35" t="s">
        <v>3</v>
      </c>
      <c r="J9" s="35" t="s">
        <v>4</v>
      </c>
      <c r="K9" s="35" t="s">
        <v>13</v>
      </c>
      <c r="L9" s="27" t="s">
        <v>35</v>
      </c>
    </row>
    <row r="10" spans="1:12" x14ac:dyDescent="0.2">
      <c r="A10" s="39">
        <v>1</v>
      </c>
      <c r="B10" s="7" t="s">
        <v>58</v>
      </c>
      <c r="C10" s="29">
        <v>6</v>
      </c>
      <c r="D10" s="29">
        <v>8</v>
      </c>
      <c r="E10" s="30">
        <f t="shared" ref="E10:E11" si="0">IFERROR(C10/D10, "*")</f>
        <v>0.75</v>
      </c>
      <c r="F10" s="29">
        <v>11</v>
      </c>
      <c r="G10" s="29">
        <v>12</v>
      </c>
      <c r="H10" s="30">
        <f t="shared" ref="H10:H11" si="1">IFERROR(F10/G10, "*")</f>
        <v>0.91666666666666663</v>
      </c>
      <c r="I10" s="29">
        <v>25</v>
      </c>
      <c r="J10" s="29">
        <v>25</v>
      </c>
      <c r="K10" s="30">
        <f t="shared" ref="K10:K11" si="2">IFERROR(I10/J10, "*")</f>
        <v>1</v>
      </c>
      <c r="L10" s="31">
        <f t="shared" ref="L10:L11" si="3">IF(OR(E10="*", H10="*", K10="*"), "N/A", AVERAGE(E10,H10,K10))</f>
        <v>0.88888888888888884</v>
      </c>
    </row>
    <row r="11" spans="1:12" x14ac:dyDescent="0.2">
      <c r="A11" s="40">
        <v>2</v>
      </c>
      <c r="B11" s="8" t="s">
        <v>59</v>
      </c>
      <c r="C11" s="23">
        <v>13</v>
      </c>
      <c r="D11" s="23">
        <v>16</v>
      </c>
      <c r="E11" s="22">
        <f t="shared" si="0"/>
        <v>0.8125</v>
      </c>
      <c r="F11" s="23">
        <v>11</v>
      </c>
      <c r="G11" s="23">
        <v>12</v>
      </c>
      <c r="H11" s="22">
        <f t="shared" si="1"/>
        <v>0.91666666666666663</v>
      </c>
      <c r="I11" s="23">
        <v>25</v>
      </c>
      <c r="J11" s="23">
        <v>25</v>
      </c>
      <c r="K11" s="22">
        <f t="shared" si="2"/>
        <v>1</v>
      </c>
      <c r="L11" s="24">
        <f t="shared" si="3"/>
        <v>0.90972222222222221</v>
      </c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9" x14ac:dyDescent="0.25">
      <c r="A13" s="5" t="s">
        <v>23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9" x14ac:dyDescent="0.25">
      <c r="A14" s="5" t="s">
        <v>43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34" x14ac:dyDescent="0.2">
      <c r="A15" s="34" t="s">
        <v>20</v>
      </c>
      <c r="B15" s="28" t="s">
        <v>37</v>
      </c>
      <c r="C15" s="35" t="s">
        <v>27</v>
      </c>
      <c r="D15" s="35" t="s">
        <v>24</v>
      </c>
      <c r="E15" s="36" t="s">
        <v>28</v>
      </c>
      <c r="F15" s="26" t="s">
        <v>33</v>
      </c>
      <c r="G15" s="27" t="s">
        <v>1</v>
      </c>
      <c r="H15" s="25" t="s">
        <v>14</v>
      </c>
      <c r="I15" s="37" t="s">
        <v>34</v>
      </c>
      <c r="J15" s="35" t="s">
        <v>3</v>
      </c>
      <c r="K15" s="36" t="s">
        <v>15</v>
      </c>
      <c r="L15" s="25" t="s">
        <v>39</v>
      </c>
    </row>
    <row r="16" spans="1:12" x14ac:dyDescent="0.2">
      <c r="A16" s="9">
        <v>1</v>
      </c>
      <c r="B16" s="7" t="s">
        <v>58</v>
      </c>
      <c r="C16" s="10">
        <v>5</v>
      </c>
      <c r="D16" s="10">
        <v>6</v>
      </c>
      <c r="E16" s="21">
        <f t="shared" ref="E16:E17" si="4">IFERROR(C16/D16, "*")</f>
        <v>0.83333333333333337</v>
      </c>
      <c r="F16" s="10">
        <v>10</v>
      </c>
      <c r="G16" s="10">
        <v>11</v>
      </c>
      <c r="H16" s="21">
        <f t="shared" ref="H16:H17" si="5">IFERROR(F16/G16, "*")</f>
        <v>0.90909090909090906</v>
      </c>
      <c r="I16" s="10">
        <v>20</v>
      </c>
      <c r="J16" s="10">
        <v>25</v>
      </c>
      <c r="K16" s="21">
        <f t="shared" ref="K16:K17" si="6">IFERROR(I16/J16, "*")</f>
        <v>0.8</v>
      </c>
      <c r="L16" s="20">
        <f t="shared" ref="L16:L17" si="7">IF(OR(E16="*", H16="*", K16="*"), "N/A", AVERAGE(E16,H16,K16))</f>
        <v>0.84747474747474749</v>
      </c>
    </row>
    <row r="17" spans="1:13" x14ac:dyDescent="0.2">
      <c r="A17" s="11">
        <v>2</v>
      </c>
      <c r="B17" s="8" t="s">
        <v>59</v>
      </c>
      <c r="C17" s="12">
        <v>11</v>
      </c>
      <c r="D17" s="12">
        <v>13</v>
      </c>
      <c r="E17" s="21">
        <f t="shared" si="4"/>
        <v>0.84615384615384615</v>
      </c>
      <c r="F17" s="12">
        <v>10</v>
      </c>
      <c r="G17" s="12">
        <v>11</v>
      </c>
      <c r="H17" s="21">
        <f t="shared" si="5"/>
        <v>0.90909090909090906</v>
      </c>
      <c r="I17" s="12">
        <v>20</v>
      </c>
      <c r="J17" s="12">
        <v>25</v>
      </c>
      <c r="K17" s="21">
        <f t="shared" si="6"/>
        <v>0.8</v>
      </c>
      <c r="L17" s="13">
        <f t="shared" si="7"/>
        <v>0.85174825174825175</v>
      </c>
    </row>
    <row r="18" spans="1:13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3" ht="19" x14ac:dyDescent="0.25">
      <c r="A19" s="6" t="s">
        <v>49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3" ht="19" x14ac:dyDescent="0.25">
      <c r="A20" s="6" t="s">
        <v>50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3" ht="19" x14ac:dyDescent="0.25">
      <c r="A21" s="5" t="s">
        <v>46</v>
      </c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20" thickBot="1" x14ac:dyDescent="0.3">
      <c r="A22" s="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3" ht="49" thickTop="1" thickBot="1" x14ac:dyDescent="0.25">
      <c r="A23" s="46" t="s">
        <v>48</v>
      </c>
      <c r="B23" s="28" t="s">
        <v>0</v>
      </c>
      <c r="C23" s="35" t="s">
        <v>29</v>
      </c>
      <c r="D23" s="35" t="s">
        <v>24</v>
      </c>
      <c r="E23" s="36" t="s">
        <v>30</v>
      </c>
      <c r="F23" s="26" t="s">
        <v>5</v>
      </c>
      <c r="G23" s="27" t="s">
        <v>1</v>
      </c>
      <c r="H23" s="25" t="s">
        <v>16</v>
      </c>
      <c r="I23" s="35" t="s">
        <v>6</v>
      </c>
      <c r="J23" s="35" t="s">
        <v>3</v>
      </c>
      <c r="K23" s="36" t="s">
        <v>40</v>
      </c>
      <c r="L23" s="27" t="s">
        <v>41</v>
      </c>
      <c r="M23" s="44" t="s">
        <v>45</v>
      </c>
    </row>
    <row r="24" spans="1:13" ht="17" thickTop="1" thickBot="1" x14ac:dyDescent="0.25">
      <c r="A24" s="9" t="s">
        <v>55</v>
      </c>
      <c r="B24" s="7" t="s">
        <v>56</v>
      </c>
      <c r="C24" s="47">
        <v>14</v>
      </c>
      <c r="D24" s="48">
        <v>19</v>
      </c>
      <c r="E24" s="21">
        <f t="shared" ref="E24:E25" si="8">IFERROR(C24/D24, "*")</f>
        <v>0.73684210526315785</v>
      </c>
      <c r="F24" s="47">
        <v>14</v>
      </c>
      <c r="G24" s="48">
        <v>20</v>
      </c>
      <c r="H24" s="21">
        <f t="shared" ref="H24:H25" si="9">IFERROR(F24/G24, "*")</f>
        <v>0.7</v>
      </c>
      <c r="I24" s="47">
        <v>36</v>
      </c>
      <c r="J24" s="48">
        <v>50</v>
      </c>
      <c r="K24" s="42">
        <f t="shared" ref="K24:K25" si="10">IFERROR(I24/J24, "*")</f>
        <v>0.72</v>
      </c>
      <c r="L24" s="43">
        <f t="shared" ref="L24:L25" si="11">IF(OR(D24="*",G24="*", J24="*",D24="",G24="", J24=""), "N/A", SUM(D24,G24,J24))</f>
        <v>89</v>
      </c>
      <c r="M24" s="45">
        <f t="shared" ref="M24:M25" si="12">IF(OR(E24="*",H24="*", K24="*", L24="N/A"), "N/A",(SUM(C24,F24,I24)/L24))</f>
        <v>0.7191011235955056</v>
      </c>
    </row>
    <row r="25" spans="1:13" ht="17" thickTop="1" thickBot="1" x14ac:dyDescent="0.25">
      <c r="A25" s="11" t="s">
        <v>55</v>
      </c>
      <c r="B25" s="8" t="s">
        <v>57</v>
      </c>
      <c r="C25" s="49">
        <v>18</v>
      </c>
      <c r="D25" s="50">
        <v>19</v>
      </c>
      <c r="E25" s="21">
        <f t="shared" si="8"/>
        <v>0.94736842105263153</v>
      </c>
      <c r="F25" s="49">
        <v>20</v>
      </c>
      <c r="G25" s="50">
        <v>20</v>
      </c>
      <c r="H25" s="21">
        <f t="shared" si="9"/>
        <v>1</v>
      </c>
      <c r="I25" s="49">
        <v>38</v>
      </c>
      <c r="J25" s="50">
        <v>50</v>
      </c>
      <c r="K25" s="13">
        <f t="shared" si="10"/>
        <v>0.76</v>
      </c>
      <c r="L25" s="43">
        <f t="shared" si="11"/>
        <v>89</v>
      </c>
      <c r="M25" s="45">
        <f t="shared" si="12"/>
        <v>0.8539325842696629</v>
      </c>
    </row>
    <row r="26" spans="1:13" ht="16" thickTop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3" ht="19" x14ac:dyDescent="0.25">
      <c r="A27" s="5" t="s">
        <v>21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3" ht="19" x14ac:dyDescent="0.25">
      <c r="A28" s="5" t="s">
        <v>44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3" ht="48" x14ac:dyDescent="0.2">
      <c r="A29" s="34" t="s">
        <v>19</v>
      </c>
      <c r="B29" s="28" t="s">
        <v>9</v>
      </c>
      <c r="C29" s="35" t="s">
        <v>31</v>
      </c>
      <c r="D29" s="35" t="s">
        <v>29</v>
      </c>
      <c r="E29" s="36" t="s">
        <v>32</v>
      </c>
      <c r="F29" s="26" t="s">
        <v>7</v>
      </c>
      <c r="G29" s="27" t="s">
        <v>5</v>
      </c>
      <c r="H29" s="25" t="s">
        <v>17</v>
      </c>
      <c r="I29" s="37" t="s">
        <v>8</v>
      </c>
      <c r="J29" s="35" t="s">
        <v>6</v>
      </c>
      <c r="K29" s="36" t="s">
        <v>18</v>
      </c>
      <c r="L29" s="25" t="s">
        <v>38</v>
      </c>
    </row>
    <row r="30" spans="1:13" x14ac:dyDescent="0.2">
      <c r="A30" s="9">
        <v>1</v>
      </c>
      <c r="B30" s="7" t="s">
        <v>53</v>
      </c>
      <c r="C30" s="10">
        <v>5</v>
      </c>
      <c r="D30" s="10">
        <v>5</v>
      </c>
      <c r="E30" s="21">
        <f t="shared" ref="E30:E33" si="13">IFERROR(C30/D30, "*")</f>
        <v>1</v>
      </c>
      <c r="F30" s="10">
        <v>9</v>
      </c>
      <c r="G30" s="10">
        <v>10</v>
      </c>
      <c r="H30" s="21">
        <f t="shared" ref="H30:H33" si="14">IFERROR(F30/G30, "*")</f>
        <v>0.9</v>
      </c>
      <c r="I30" s="10">
        <v>16</v>
      </c>
      <c r="J30" s="10">
        <v>18</v>
      </c>
      <c r="K30" s="21">
        <f t="shared" ref="K30:K33" si="15">IFERROR(I30/J30, "*")</f>
        <v>0.88888888888888884</v>
      </c>
      <c r="L30" s="20">
        <f t="shared" ref="L30:L33" si="16">IF(OR(E30="*", H30="*", K30="*"), "N/A", AVERAGE(E30,H30,K30))</f>
        <v>0.92962962962962958</v>
      </c>
    </row>
    <row r="31" spans="1:13" x14ac:dyDescent="0.2">
      <c r="A31" s="11">
        <v>1</v>
      </c>
      <c r="B31" s="8" t="s">
        <v>54</v>
      </c>
      <c r="C31" s="12">
        <v>5</v>
      </c>
      <c r="D31" s="12">
        <v>5</v>
      </c>
      <c r="E31" s="21">
        <f t="shared" si="13"/>
        <v>1</v>
      </c>
      <c r="F31" s="12">
        <v>11</v>
      </c>
      <c r="G31" s="12">
        <v>11</v>
      </c>
      <c r="H31" s="21">
        <f t="shared" si="14"/>
        <v>1</v>
      </c>
      <c r="I31" s="12">
        <v>18</v>
      </c>
      <c r="J31" s="12">
        <v>19</v>
      </c>
      <c r="K31" s="21">
        <f t="shared" si="15"/>
        <v>0.94736842105263153</v>
      </c>
      <c r="L31" s="13">
        <f t="shared" si="16"/>
        <v>0.98245614035087714</v>
      </c>
    </row>
    <row r="32" spans="1:13" x14ac:dyDescent="0.2">
      <c r="A32" s="11">
        <v>2</v>
      </c>
      <c r="B32" s="8" t="s">
        <v>53</v>
      </c>
      <c r="C32" s="12">
        <v>7</v>
      </c>
      <c r="D32" s="12">
        <v>9</v>
      </c>
      <c r="E32" s="21">
        <f t="shared" si="13"/>
        <v>0.77777777777777779</v>
      </c>
      <c r="F32" s="12">
        <v>3</v>
      </c>
      <c r="G32" s="12">
        <v>4</v>
      </c>
      <c r="H32" s="21">
        <f t="shared" si="14"/>
        <v>0.75</v>
      </c>
      <c r="I32" s="12">
        <v>16</v>
      </c>
      <c r="J32" s="12">
        <v>18</v>
      </c>
      <c r="K32" s="21">
        <f t="shared" si="15"/>
        <v>0.88888888888888884</v>
      </c>
      <c r="L32" s="13">
        <f t="shared" si="16"/>
        <v>0.80555555555555547</v>
      </c>
    </row>
    <row r="33" spans="1:12" x14ac:dyDescent="0.2">
      <c r="A33" s="14">
        <v>2</v>
      </c>
      <c r="B33" s="15" t="s">
        <v>54</v>
      </c>
      <c r="C33" s="16">
        <v>13</v>
      </c>
      <c r="D33" s="16">
        <v>13</v>
      </c>
      <c r="E33" s="21">
        <f t="shared" si="13"/>
        <v>1</v>
      </c>
      <c r="F33" s="16">
        <v>8</v>
      </c>
      <c r="G33" s="16">
        <v>9</v>
      </c>
      <c r="H33" s="21">
        <f t="shared" si="14"/>
        <v>0.88888888888888884</v>
      </c>
      <c r="I33" s="16">
        <v>18</v>
      </c>
      <c r="J33" s="16">
        <v>19</v>
      </c>
      <c r="K33" s="21">
        <f t="shared" si="15"/>
        <v>0.94736842105263153</v>
      </c>
      <c r="L33" s="17">
        <f t="shared" si="16"/>
        <v>0.94541910331384005</v>
      </c>
    </row>
  </sheetData>
  <phoneticPr fontId="1" type="noConversion"/>
  <dataValidations count="2">
    <dataValidation type="list" allowBlank="1" showInputMessage="1" showErrorMessage="1" sqref="B30:B33" xr:uid="{2A9F2327-E22E-4BF1-9A4C-6C0A1654A5BA}">
      <formula1>"Select One, ABDOMEN-EXT – RDMS(AB) or RT(S), OB/GYN – RDMS(OB/GYN) or RT(S), VASCULAR – RVT(VT) or RVS or RT(VS), ADULT CARDIAC – RDCS(AE) or RCS, PEDIATRIC CARDIAC – RDCS(PE) or RCCS, BREAST – RDMS(BR) or RT(BS), MUSCULOSKELETAL – RDMS(RMSKS)(RMSK)"</formula1>
    </dataValidation>
    <dataValidation type="list" allowBlank="1" showInputMessage="1" showErrorMessage="1" sqref="B24:B28" xr:uid="{B60342D4-8A31-4075-B799-74389E266E72}">
      <formula1>"Select One, ABDOMEN-EXTENDED, OBSTETRICS &amp; GYNECOLOGY, VASCULAR, ADULT CARDIAC, PEDIATRIC CARDIAC, BREAST, MUSCULOSKELETAL"</formula1>
    </dataValidation>
  </dataValidations>
  <pageMargins left="0.15" right="0.15" top="0.15" bottom="0.15" header="0" footer="0"/>
  <pageSetup scale="58" orientation="landscape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Outcomes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DMS Program Effectiveness</dc:title>
  <dc:creator>Jeremy Kempner</dc:creator>
  <cp:lastModifiedBy>andi.atkinson</cp:lastModifiedBy>
  <cp:lastPrinted>2025-11-20T21:06:38Z</cp:lastPrinted>
  <dcterms:created xsi:type="dcterms:W3CDTF">2025-02-24T20:36:29Z</dcterms:created>
  <dcterms:modified xsi:type="dcterms:W3CDTF">2025-11-20T21:57:56Z</dcterms:modified>
</cp:coreProperties>
</file>